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\InspireEdge\"/>
    </mc:Choice>
  </mc:AlternateContent>
  <xr:revisionPtr revIDLastSave="0" documentId="13_ncr:1_{307C3508-6C1C-4374-99D0-D57C1E92DAE9}" xr6:coauthVersionLast="47" xr6:coauthVersionMax="47" xr10:uidLastSave="{00000000-0000-0000-0000-000000000000}"/>
  <bookViews>
    <workbookView xWindow="13305" yWindow="750" windowWidth="26040" windowHeight="15360" activeTab="1" xr2:uid="{17F25BDA-67C8-4D3C-83DE-E2F1FA6CECC4}"/>
  </bookViews>
  <sheets>
    <sheet name="Cockpit" sheetId="4" r:id="rId1"/>
    <sheet name="Einkommensübersicht" sheetId="3" r:id="rId2"/>
    <sheet name="Bilanz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E23" i="5"/>
  <c r="B17" i="3"/>
  <c r="B18" i="3" s="1"/>
  <c r="B23" i="3"/>
  <c r="C13" i="4" s="1"/>
  <c r="B28" i="3"/>
  <c r="B48" i="3"/>
  <c r="B59" i="3"/>
  <c r="B21" i="3"/>
  <c r="B12" i="3"/>
  <c r="B13" i="4" s="1"/>
  <c r="E19" i="5"/>
  <c r="E9" i="5"/>
  <c r="E12" i="5"/>
  <c r="B9" i="5"/>
  <c r="B16" i="5"/>
  <c r="B23" i="5"/>
  <c r="B26" i="5"/>
  <c r="E3" i="5"/>
  <c r="C3" i="3"/>
  <c r="B30" i="3" l="1"/>
  <c r="B29" i="3"/>
  <c r="C14" i="4"/>
  <c r="B14" i="4"/>
  <c r="B15" i="4" s="1"/>
  <c r="C15" i="4"/>
  <c r="B60" i="3"/>
  <c r="B4" i="4"/>
  <c r="B6" i="4"/>
  <c r="B16" i="4"/>
  <c r="B31" i="5"/>
  <c r="B17" i="4" l="1"/>
  <c r="B3" i="5"/>
  <c r="E31" i="5"/>
  <c r="B9" i="4" s="1"/>
  <c r="C16" i="4"/>
  <c r="C17" i="4" s="1"/>
  <c r="B3" i="3"/>
  <c r="B5" i="4" s="1"/>
  <c r="B7" i="4"/>
</calcChain>
</file>

<file path=xl/sharedStrings.xml><?xml version="1.0" encoding="utf-8"?>
<sst xmlns="http://schemas.openxmlformats.org/spreadsheetml/2006/main" count="130" uniqueCount="100">
  <si>
    <t>Girokonto</t>
  </si>
  <si>
    <t>Sparkonto</t>
  </si>
  <si>
    <t>Aktien</t>
  </si>
  <si>
    <t>Krankenkasse</t>
  </si>
  <si>
    <t>Haushaltsgeld</t>
  </si>
  <si>
    <t>Steuern</t>
  </si>
  <si>
    <t>Kategorie</t>
  </si>
  <si>
    <t>CHF</t>
  </si>
  <si>
    <t>Details</t>
  </si>
  <si>
    <t>Gehalt Verkaufsassistentin</t>
  </si>
  <si>
    <t>Immobilien</t>
  </si>
  <si>
    <t>Unternehmen</t>
  </si>
  <si>
    <t>Sportverein JV</t>
  </si>
  <si>
    <t>Total</t>
  </si>
  <si>
    <t>Miete/Hypothek</t>
  </si>
  <si>
    <t>Darlehen</t>
  </si>
  <si>
    <t>Autokredit</t>
  </si>
  <si>
    <t>Handy</t>
  </si>
  <si>
    <t>Lebensversicherung</t>
  </si>
  <si>
    <t>übrige Kleinausgaben</t>
  </si>
  <si>
    <t>Finanz Cockpit</t>
  </si>
  <si>
    <t>Monatliches Sparpotential</t>
  </si>
  <si>
    <t>Einkommen</t>
  </si>
  <si>
    <t>Monatlich</t>
  </si>
  <si>
    <t>Ausgaben</t>
  </si>
  <si>
    <t>Jährlich</t>
  </si>
  <si>
    <t>13ter Monatslohn</t>
  </si>
  <si>
    <t>Bonus</t>
  </si>
  <si>
    <t>Weitere</t>
  </si>
  <si>
    <t>Autoversicherung</t>
  </si>
  <si>
    <t>Haftpflichtversicherung</t>
  </si>
  <si>
    <t>Rechtsschutz</t>
  </si>
  <si>
    <t>Gesamttotal</t>
  </si>
  <si>
    <t>Jährliches Sparpotential</t>
  </si>
  <si>
    <t>Einkommensübersicht</t>
  </si>
  <si>
    <t>Vermögen:</t>
  </si>
  <si>
    <t>Gesamtes Sparpotential</t>
  </si>
  <si>
    <t>Edelmetalle</t>
  </si>
  <si>
    <t>Kryptowährungen</t>
  </si>
  <si>
    <t>Luxusgüter</t>
  </si>
  <si>
    <t>Eigenheim</t>
  </si>
  <si>
    <t>3te Säule</t>
  </si>
  <si>
    <t>BVG</t>
  </si>
  <si>
    <t>Eigenheimhypothek</t>
  </si>
  <si>
    <t>Steuerschulden</t>
  </si>
  <si>
    <t xml:space="preserve">Darlehen (Zinsen und/oder Rückzahlung) </t>
  </si>
  <si>
    <t>Benzin/Diesel</t>
  </si>
  <si>
    <t xml:space="preserve">Kreditkarten (Zinsen und/oder Rückzahlung) </t>
  </si>
  <si>
    <t>Flüssige Mittel</t>
  </si>
  <si>
    <t>Beteiligungen</t>
  </si>
  <si>
    <t>Versicherungen</t>
  </si>
  <si>
    <t>Immobilienfonds</t>
  </si>
  <si>
    <t>Immobilien &amp; Anlagen</t>
  </si>
  <si>
    <t>Fahrzeug</t>
  </si>
  <si>
    <t>Investmentfonds</t>
  </si>
  <si>
    <t>Zertifikate</t>
  </si>
  <si>
    <t>Firma Z</t>
  </si>
  <si>
    <t>Firma A</t>
  </si>
  <si>
    <t>Fondsgebundene Lebensversicherungen</t>
  </si>
  <si>
    <t>Kapital Lebensversicherung</t>
  </si>
  <si>
    <t>Bilanz</t>
  </si>
  <si>
    <t>Aktiva</t>
  </si>
  <si>
    <t>Passiva</t>
  </si>
  <si>
    <t>Sonstige Verbindlichkeiten</t>
  </si>
  <si>
    <t>Kurzfristige Verbindlichkeiten</t>
  </si>
  <si>
    <t>Eigenkapital</t>
  </si>
  <si>
    <t>Ratenzahlungen Rechnungen</t>
  </si>
  <si>
    <t>Kreditkartensaldo</t>
  </si>
  <si>
    <t>Andere Kredite</t>
  </si>
  <si>
    <t>Langfristiges Verbindlichkeiten</t>
  </si>
  <si>
    <t>Ausstehende Steuernachzahlung</t>
  </si>
  <si>
    <t>Verbindlichkeiten vs. Vermögen</t>
  </si>
  <si>
    <t>Summe Aktiva</t>
  </si>
  <si>
    <t>Summe Passiva</t>
  </si>
  <si>
    <t>Anlagen</t>
  </si>
  <si>
    <t>Aktives Einkommen</t>
  </si>
  <si>
    <t>Passives Einkommen</t>
  </si>
  <si>
    <t>Total aktives Einkommen</t>
  </si>
  <si>
    <t>Total passives Einkommen</t>
  </si>
  <si>
    <t>Aktives Einkommen = Zeit vs Geld</t>
  </si>
  <si>
    <t>Bsp. Du hast einen Job/Angestellt sein oder du besitzt einen Job/Selbstständig Angestellt</t>
  </si>
  <si>
    <t xml:space="preserve">Passives Einkommen = Zeit steht nicht mehr im Verhältnis zu Geld. </t>
  </si>
  <si>
    <t xml:space="preserve">Bsp. Du besitzt ein Unternehmen und Menschen arbeiten für dich oder du investierst </t>
  </si>
  <si>
    <t>auch Lizenzgebühren, Zinsen etc.</t>
  </si>
  <si>
    <t>Dividenden Aktien</t>
  </si>
  <si>
    <t>Dividenden Unternehmen</t>
  </si>
  <si>
    <t>Lizenzgebühren, geistiges Eigentum</t>
  </si>
  <si>
    <t>Total monatlich</t>
  </si>
  <si>
    <t>Total jährlich</t>
  </si>
  <si>
    <t>Gewinn</t>
  </si>
  <si>
    <t>muss höher sein als Ausgaben --&gt;  Ziel finanzielle Freiheit</t>
  </si>
  <si>
    <t>Passives Vermögen</t>
  </si>
  <si>
    <t>Monatliche Ausgaben vs. Einnahmen</t>
  </si>
  <si>
    <t>Jährliche Ausgaben vs. Einnahmen</t>
  </si>
  <si>
    <t>Miete</t>
  </si>
  <si>
    <t>Nebenkosten</t>
  </si>
  <si>
    <t>Tochter/Sohn</t>
  </si>
  <si>
    <t>Netflix, Itunes, Fitness, Essen</t>
  </si>
  <si>
    <t>Immobilie XY</t>
  </si>
  <si>
    <t xml:space="preserve">Autokredit/Leasing (Zinsen und/oder Rückzahlung)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</si>
</sst>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SFr.-807]\ #,##0.00"/>
    <numFmt numFmtId="165" formatCode="dd\.mm\.yyyy;@"/>
    <numFmt numFmtId="166" formatCode="&quot;Fr.&quot;\ #,##0.00"/>
    <numFmt numFmtId="168" formatCode="&quot;CHF&quot;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Open Sans Light"/>
      <family val="2"/>
    </font>
    <font>
      <b/>
      <sz val="11"/>
      <color theme="1"/>
      <name val="Open Sans Light"/>
      <family val="2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  <font>
      <b/>
      <sz val="14"/>
      <color theme="1"/>
      <name val="Comic Sans MS"/>
      <family val="4"/>
    </font>
    <font>
      <b/>
      <sz val="16"/>
      <name val="Comic Sans MS"/>
      <family val="4"/>
    </font>
    <font>
      <b/>
      <sz val="12"/>
      <name val="Comic Sans MS"/>
      <family val="4"/>
    </font>
    <font>
      <b/>
      <sz val="10"/>
      <name val="Comic Sans MS"/>
      <family val="4"/>
    </font>
    <font>
      <b/>
      <sz val="11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166" fontId="1" fillId="0" borderId="0" xfId="0" applyNumberFormat="1" applyFont="1"/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3" fontId="3" fillId="0" borderId="0" xfId="0" applyNumberFormat="1" applyFont="1"/>
    <xf numFmtId="0" fontId="6" fillId="0" borderId="0" xfId="0" applyFont="1"/>
    <xf numFmtId="3" fontId="3" fillId="0" borderId="1" xfId="0" applyNumberFormat="1" applyFont="1" applyBorder="1"/>
    <xf numFmtId="10" fontId="3" fillId="0" borderId="0" xfId="0" applyNumberFormat="1" applyFont="1"/>
    <xf numFmtId="0" fontId="7" fillId="0" borderId="1" xfId="0" applyFont="1" applyBorder="1" applyAlignment="1">
      <alignment horizontal="left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164" fontId="3" fillId="0" borderId="4" xfId="0" applyNumberFormat="1" applyFont="1" applyBorder="1"/>
    <xf numFmtId="0" fontId="9" fillId="0" borderId="0" xfId="0" applyFont="1"/>
    <xf numFmtId="9" fontId="3" fillId="0" borderId="0" xfId="0" applyNumberFormat="1" applyFont="1"/>
    <xf numFmtId="0" fontId="7" fillId="0" borderId="1" xfId="0" applyFont="1" applyBorder="1" applyAlignment="1">
      <alignment wrapText="1"/>
    </xf>
    <xf numFmtId="0" fontId="7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Fill="1"/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0" xfId="0" applyFont="1" applyFill="1"/>
    <xf numFmtId="4" fontId="3" fillId="0" borderId="3" xfId="0" applyNumberFormat="1" applyFont="1" applyFill="1" applyBorder="1"/>
    <xf numFmtId="4" fontId="3" fillId="0" borderId="4" xfId="0" applyNumberFormat="1" applyFont="1" applyFill="1" applyBorder="1"/>
    <xf numFmtId="4" fontId="3" fillId="0" borderId="0" xfId="0" applyNumberFormat="1" applyFont="1" applyBorder="1"/>
    <xf numFmtId="4" fontId="3" fillId="0" borderId="3" xfId="0" applyNumberFormat="1" applyFont="1" applyBorder="1"/>
    <xf numFmtId="4" fontId="3" fillId="0" borderId="4" xfId="0" applyNumberFormat="1" applyFont="1" applyBorder="1"/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0" xfId="0" applyNumberFormat="1" applyFont="1" applyFill="1" applyBorder="1"/>
    <xf numFmtId="4" fontId="10" fillId="0" borderId="0" xfId="0" applyNumberFormat="1" applyFont="1" applyFill="1"/>
    <xf numFmtId="0" fontId="8" fillId="2" borderId="2" xfId="0" applyFont="1" applyFill="1" applyBorder="1"/>
    <xf numFmtId="168" fontId="8" fillId="2" borderId="2" xfId="0" applyNumberFormat="1" applyFont="1" applyFill="1" applyBorder="1"/>
    <xf numFmtId="14" fontId="8" fillId="2" borderId="2" xfId="0" applyNumberFormat="1" applyFont="1" applyFill="1" applyBorder="1"/>
    <xf numFmtId="165" fontId="8" fillId="2" borderId="2" xfId="0" applyNumberFormat="1" applyFont="1" applyFill="1" applyBorder="1"/>
    <xf numFmtId="0" fontId="10" fillId="2" borderId="0" xfId="0" applyFont="1" applyFill="1"/>
    <xf numFmtId="4" fontId="10" fillId="2" borderId="0" xfId="0" applyNumberFormat="1" applyFont="1" applyFill="1"/>
    <xf numFmtId="0" fontId="10" fillId="2" borderId="4" xfId="0" applyFont="1" applyFill="1" applyBorder="1" applyAlignment="1">
      <alignment wrapText="1"/>
    </xf>
    <xf numFmtId="4" fontId="10" fillId="2" borderId="4" xfId="0" applyNumberFormat="1" applyFont="1" applyFill="1" applyBorder="1"/>
    <xf numFmtId="4" fontId="10" fillId="2" borderId="5" xfId="0" applyNumberFormat="1" applyFont="1" applyFill="1" applyBorder="1"/>
    <xf numFmtId="165" fontId="8" fillId="2" borderId="2" xfId="0" applyNumberFormat="1" applyFont="1" applyFill="1" applyBorder="1" applyAlignment="1">
      <alignment wrapText="1"/>
    </xf>
    <xf numFmtId="3" fontId="4" fillId="2" borderId="1" xfId="0" applyNumberFormat="1" applyFont="1" applyFill="1" applyBorder="1"/>
    <xf numFmtId="0" fontId="3" fillId="0" borderId="7" xfId="0" applyFont="1" applyBorder="1"/>
    <xf numFmtId="3" fontId="3" fillId="0" borderId="9" xfId="0" applyNumberFormat="1" applyFont="1" applyBorder="1"/>
    <xf numFmtId="3" fontId="3" fillId="0" borderId="10" xfId="0" applyNumberFormat="1" applyFont="1" applyBorder="1"/>
    <xf numFmtId="10" fontId="3" fillId="0" borderId="10" xfId="0" applyNumberFormat="1" applyFont="1" applyBorder="1"/>
    <xf numFmtId="10" fontId="3" fillId="0" borderId="12" xfId="0" applyNumberFormat="1" applyFont="1" applyBorder="1"/>
    <xf numFmtId="3" fontId="4" fillId="2" borderId="13" xfId="0" applyNumberFormat="1" applyFont="1" applyFill="1" applyBorder="1"/>
    <xf numFmtId="0" fontId="3" fillId="0" borderId="0" xfId="0" applyFont="1" applyBorder="1"/>
    <xf numFmtId="0" fontId="3" fillId="0" borderId="1" xfId="0" applyFont="1" applyBorder="1"/>
    <xf numFmtId="3" fontId="3" fillId="0" borderId="0" xfId="0" applyNumberFormat="1" applyFont="1" applyBorder="1"/>
    <xf numFmtId="0" fontId="5" fillId="0" borderId="15" xfId="0" applyFont="1" applyBorder="1"/>
    <xf numFmtId="0" fontId="3" fillId="0" borderId="16" xfId="0" applyFont="1" applyBorder="1"/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9" xfId="0" applyFont="1" applyBorder="1" applyAlignment="1">
      <alignment wrapText="1"/>
    </xf>
    <xf numFmtId="0" fontId="4" fillId="0" borderId="0" xfId="0" applyFont="1" applyBorder="1"/>
    <xf numFmtId="0" fontId="4" fillId="0" borderId="19" xfId="0" applyFont="1" applyBorder="1" applyAlignment="1">
      <alignment wrapText="1"/>
    </xf>
    <xf numFmtId="0" fontId="3" fillId="0" borderId="18" xfId="0" applyFont="1" applyBorder="1"/>
    <xf numFmtId="0" fontId="3" fillId="0" borderId="20" xfId="0" applyFont="1" applyBorder="1"/>
    <xf numFmtId="0" fontId="4" fillId="2" borderId="21" xfId="0" applyFont="1" applyFill="1" applyBorder="1"/>
    <xf numFmtId="0" fontId="3" fillId="0" borderId="22" xfId="0" applyFont="1" applyBorder="1" applyAlignment="1">
      <alignment wrapText="1"/>
    </xf>
    <xf numFmtId="0" fontId="4" fillId="0" borderId="15" xfId="0" applyFont="1" applyBorder="1"/>
    <xf numFmtId="0" fontId="4" fillId="2" borderId="20" xfId="0" applyFont="1" applyFill="1" applyBorder="1"/>
    <xf numFmtId="3" fontId="3" fillId="0" borderId="19" xfId="0" applyNumberFormat="1" applyFont="1" applyBorder="1"/>
    <xf numFmtId="0" fontId="10" fillId="0" borderId="0" xfId="0" applyFont="1" applyAlignment="1">
      <alignment horizontal="right"/>
    </xf>
    <xf numFmtId="0" fontId="10" fillId="0" borderId="0" xfId="0" applyFont="1" applyFill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3" borderId="18" xfId="0" applyFont="1" applyFill="1" applyBorder="1"/>
    <xf numFmtId="3" fontId="3" fillId="3" borderId="10" xfId="0" applyNumberFormat="1" applyFont="1" applyFill="1" applyBorder="1"/>
    <xf numFmtId="3" fontId="3" fillId="3" borderId="19" xfId="0" applyNumberFormat="1" applyFont="1" applyFill="1" applyBorder="1"/>
    <xf numFmtId="0" fontId="3" fillId="4" borderId="18" xfId="0" applyFont="1" applyFill="1" applyBorder="1"/>
    <xf numFmtId="3" fontId="3" fillId="4" borderId="10" xfId="0" applyNumberFormat="1" applyFont="1" applyFill="1" applyBorder="1"/>
    <xf numFmtId="3" fontId="3" fillId="4" borderId="19" xfId="0" applyNumberFormat="1" applyFont="1" applyFill="1" applyBorder="1"/>
    <xf numFmtId="0" fontId="4" fillId="0" borderId="21" xfId="0" applyFont="1" applyBorder="1"/>
    <xf numFmtId="3" fontId="4" fillId="0" borderId="14" xfId="0" applyNumberFormat="1" applyFont="1" applyBorder="1"/>
    <xf numFmtId="3" fontId="4" fillId="0" borderId="22" xfId="0" applyNumberFormat="1" applyFont="1" applyBorder="1"/>
    <xf numFmtId="3" fontId="3" fillId="2" borderId="2" xfId="0" applyNumberFormat="1" applyFont="1" applyFill="1" applyBorder="1"/>
    <xf numFmtId="0" fontId="3" fillId="0" borderId="18" xfId="0" applyFont="1" applyBorder="1" applyAlignment="1">
      <alignment wrapText="1"/>
    </xf>
  </cellXfs>
  <cellStyles count="1">
    <cellStyle name="Standard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8F2CE-137A-4277-B3E0-F4A4DA49A74A}">
  <dimension ref="A1:D17"/>
  <sheetViews>
    <sheetView workbookViewId="0">
      <selection activeCell="F8" sqref="F8"/>
    </sheetView>
  </sheetViews>
  <sheetFormatPr baseColWidth="10" defaultRowHeight="16.5" x14ac:dyDescent="0.3"/>
  <cols>
    <col min="1" max="1" width="41.85546875" style="4" customWidth="1"/>
    <col min="2" max="2" width="14.42578125" style="4" customWidth="1"/>
    <col min="3" max="16384" width="11.42578125" style="4"/>
  </cols>
  <sheetData>
    <row r="1" spans="1:4" ht="22.5" x14ac:dyDescent="0.45">
      <c r="A1" s="12" t="s">
        <v>20</v>
      </c>
    </row>
    <row r="4" spans="1:4" x14ac:dyDescent="0.3">
      <c r="A4" s="49" t="s">
        <v>21</v>
      </c>
      <c r="B4" s="50">
        <f>Einkommensübersicht!B18-Einkommensübersicht!B48</f>
        <v>835</v>
      </c>
    </row>
    <row r="5" spans="1:4" x14ac:dyDescent="0.3">
      <c r="A5" s="7" t="s">
        <v>33</v>
      </c>
      <c r="B5" s="51">
        <f>Einkommensübersicht!B3</f>
        <v>10270</v>
      </c>
    </row>
    <row r="6" spans="1:4" x14ac:dyDescent="0.3">
      <c r="A6" s="7" t="s">
        <v>92</v>
      </c>
      <c r="B6" s="52">
        <f>Einkommensübersicht!B48*100%/Einkommensübersicht!B18</f>
        <v>0.83299999999999996</v>
      </c>
    </row>
    <row r="7" spans="1:4" x14ac:dyDescent="0.3">
      <c r="A7" s="7" t="s">
        <v>93</v>
      </c>
      <c r="B7" s="52">
        <f>Einkommensübersicht!B60*100%/Einkommensübersicht!B30</f>
        <v>0.84296636085626908</v>
      </c>
    </row>
    <row r="8" spans="1:4" x14ac:dyDescent="0.3">
      <c r="A8" s="7" t="s">
        <v>65</v>
      </c>
      <c r="B8" s="52">
        <f>Bilanz!E23/Bilanz!E31</f>
        <v>0.93430656934306566</v>
      </c>
    </row>
    <row r="9" spans="1:4" x14ac:dyDescent="0.3">
      <c r="A9" s="9" t="s">
        <v>71</v>
      </c>
      <c r="B9" s="53">
        <f>SUM(Bilanz!E9,Bilanz!E12,Bilanz!E19)/Bilanz!E31</f>
        <v>6.569343065693431E-2</v>
      </c>
      <c r="D9" s="14"/>
    </row>
    <row r="10" spans="1:4" ht="17.25" thickBot="1" x14ac:dyDescent="0.35"/>
    <row r="11" spans="1:4" ht="18" x14ac:dyDescent="0.35">
      <c r="A11" s="69" t="s">
        <v>91</v>
      </c>
      <c r="B11" s="74" t="s">
        <v>7</v>
      </c>
      <c r="C11" s="75" t="s">
        <v>7</v>
      </c>
    </row>
    <row r="12" spans="1:4" x14ac:dyDescent="0.3">
      <c r="A12" s="65"/>
      <c r="B12" s="77" t="s">
        <v>23</v>
      </c>
      <c r="C12" s="76" t="s">
        <v>25</v>
      </c>
    </row>
    <row r="13" spans="1:4" x14ac:dyDescent="0.3">
      <c r="A13" s="65" t="s">
        <v>75</v>
      </c>
      <c r="B13" s="51">
        <f>Einkommensübersicht!B12</f>
        <v>5000</v>
      </c>
      <c r="C13" s="71">
        <f>Einkommensübersicht!B12*12+Einkommensübersicht!B23</f>
        <v>65400</v>
      </c>
    </row>
    <row r="14" spans="1:4" x14ac:dyDescent="0.3">
      <c r="A14" s="78" t="s">
        <v>76</v>
      </c>
      <c r="B14" s="79">
        <f>Einkommensübersicht!B17</f>
        <v>0</v>
      </c>
      <c r="C14" s="80">
        <f>Einkommensübersicht!B17*12+Einkommensübersicht!B28</f>
        <v>0</v>
      </c>
      <c r="D14" s="4" t="s">
        <v>90</v>
      </c>
    </row>
    <row r="15" spans="1:4" x14ac:dyDescent="0.3">
      <c r="A15" s="65" t="s">
        <v>13</v>
      </c>
      <c r="B15" s="51">
        <f>SUM(B13:B14)</f>
        <v>5000</v>
      </c>
      <c r="C15" s="71">
        <f>SUM(C13:C14)</f>
        <v>65400</v>
      </c>
    </row>
    <row r="16" spans="1:4" x14ac:dyDescent="0.3">
      <c r="A16" s="81" t="s">
        <v>24</v>
      </c>
      <c r="B16" s="82">
        <f>Einkommensübersicht!B48</f>
        <v>4165</v>
      </c>
      <c r="C16" s="83">
        <f>Einkommensübersicht!B60</f>
        <v>55130</v>
      </c>
    </row>
    <row r="17" spans="1:3" ht="18.75" thickBot="1" x14ac:dyDescent="0.4">
      <c r="A17" s="84" t="s">
        <v>89</v>
      </c>
      <c r="B17" s="85">
        <f>B15-B16</f>
        <v>835</v>
      </c>
      <c r="C17" s="86">
        <f>C15-C16</f>
        <v>10270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C7B20-6F18-40EE-9E7A-0134939D14C2}">
  <dimension ref="A1:J60"/>
  <sheetViews>
    <sheetView tabSelected="1" workbookViewId="0">
      <selection activeCell="B41" sqref="B41"/>
    </sheetView>
  </sheetViews>
  <sheetFormatPr baseColWidth="10" defaultRowHeight="16.5" x14ac:dyDescent="0.3"/>
  <cols>
    <col min="1" max="1" width="47.28515625" style="4" customWidth="1"/>
    <col min="2" max="2" width="18" style="4" customWidth="1"/>
    <col min="3" max="3" width="39" style="34" customWidth="1"/>
    <col min="4" max="4" width="28.42578125" style="4" customWidth="1"/>
    <col min="5" max="8" width="11.42578125" style="4"/>
    <col min="9" max="9" width="37.140625" style="4" customWidth="1"/>
    <col min="10" max="10" width="20.7109375" style="4" customWidth="1"/>
    <col min="11" max="16384" width="11.42578125" style="4"/>
  </cols>
  <sheetData>
    <row r="1" spans="1:10" ht="24.75" x14ac:dyDescent="0.5">
      <c r="A1" s="21" t="s">
        <v>34</v>
      </c>
      <c r="B1" s="21"/>
      <c r="C1" s="21"/>
      <c r="D1" s="22"/>
    </row>
    <row r="3" spans="1:10" ht="24.75" x14ac:dyDescent="0.5">
      <c r="A3" s="38" t="s">
        <v>36</v>
      </c>
      <c r="B3" s="39">
        <f>B30-B60</f>
        <v>10270</v>
      </c>
      <c r="C3" s="47">
        <f ca="1">TODAY()</f>
        <v>45149</v>
      </c>
      <c r="D3" s="22"/>
    </row>
    <row r="6" spans="1:10" ht="17.25" thickBot="1" x14ac:dyDescent="0.35"/>
    <row r="7" spans="1:10" ht="19.5" x14ac:dyDescent="0.4">
      <c r="A7" s="58" t="s">
        <v>22</v>
      </c>
      <c r="B7" s="59"/>
      <c r="C7" s="60"/>
    </row>
    <row r="8" spans="1:10" ht="18" x14ac:dyDescent="0.35">
      <c r="A8" s="61" t="s">
        <v>23</v>
      </c>
      <c r="B8" s="55"/>
      <c r="C8" s="62"/>
    </row>
    <row r="9" spans="1:10" ht="18" x14ac:dyDescent="0.35">
      <c r="A9" s="61" t="s">
        <v>75</v>
      </c>
      <c r="B9" s="63" t="s">
        <v>7</v>
      </c>
      <c r="C9" s="64" t="s">
        <v>8</v>
      </c>
    </row>
    <row r="10" spans="1:10" x14ac:dyDescent="0.3">
      <c r="A10" s="65" t="s">
        <v>9</v>
      </c>
      <c r="B10" s="57">
        <v>4900</v>
      </c>
      <c r="C10" s="62"/>
      <c r="E10" s="49" t="s">
        <v>79</v>
      </c>
      <c r="F10" s="5"/>
      <c r="G10" s="5"/>
      <c r="H10" s="5"/>
      <c r="I10" s="5"/>
      <c r="J10" s="6"/>
    </row>
    <row r="11" spans="1:10" x14ac:dyDescent="0.3">
      <c r="A11" s="65" t="s">
        <v>12</v>
      </c>
      <c r="B11" s="57">
        <v>100</v>
      </c>
      <c r="C11" s="62"/>
      <c r="E11" s="7" t="s">
        <v>80</v>
      </c>
      <c r="F11" s="55"/>
      <c r="G11" s="55"/>
      <c r="H11" s="55"/>
      <c r="I11" s="55"/>
      <c r="J11" s="8"/>
    </row>
    <row r="12" spans="1:10" x14ac:dyDescent="0.3">
      <c r="A12" s="66" t="s">
        <v>77</v>
      </c>
      <c r="B12" s="13">
        <f>SUM(B10:B11)</f>
        <v>5000</v>
      </c>
      <c r="C12" s="62"/>
      <c r="E12" s="7"/>
      <c r="F12" s="55"/>
      <c r="G12" s="55"/>
      <c r="H12" s="55"/>
      <c r="I12" s="55"/>
      <c r="J12" s="8"/>
    </row>
    <row r="13" spans="1:10" ht="18" x14ac:dyDescent="0.35">
      <c r="A13" s="61" t="s">
        <v>76</v>
      </c>
      <c r="B13" s="57"/>
      <c r="C13" s="62"/>
      <c r="E13" s="7" t="s">
        <v>81</v>
      </c>
      <c r="F13" s="55"/>
      <c r="G13" s="55"/>
      <c r="H13" s="55"/>
      <c r="I13" s="55"/>
      <c r="J13" s="8"/>
    </row>
    <row r="14" spans="1:10" x14ac:dyDescent="0.3">
      <c r="A14" s="65" t="s">
        <v>74</v>
      </c>
      <c r="B14" s="57"/>
      <c r="C14" s="62" t="s">
        <v>83</v>
      </c>
      <c r="E14" s="9" t="s">
        <v>82</v>
      </c>
      <c r="F14" s="56"/>
      <c r="G14" s="56"/>
      <c r="H14" s="56"/>
      <c r="I14" s="56"/>
      <c r="J14" s="10"/>
    </row>
    <row r="15" spans="1:10" x14ac:dyDescent="0.3">
      <c r="A15" s="65" t="s">
        <v>10</v>
      </c>
      <c r="B15" s="57"/>
      <c r="C15" s="62"/>
    </row>
    <row r="16" spans="1:10" x14ac:dyDescent="0.3">
      <c r="A16" s="65" t="s">
        <v>11</v>
      </c>
      <c r="B16" s="57"/>
      <c r="C16" s="62"/>
    </row>
    <row r="17" spans="1:9" x14ac:dyDescent="0.3">
      <c r="A17" s="66" t="s">
        <v>78</v>
      </c>
      <c r="B17" s="13">
        <f>SUM(B13:B16)</f>
        <v>0</v>
      </c>
      <c r="C17" s="62"/>
    </row>
    <row r="18" spans="1:9" ht="18.75" thickBot="1" x14ac:dyDescent="0.4">
      <c r="A18" s="67" t="s">
        <v>87</v>
      </c>
      <c r="B18" s="54">
        <f>B17+B12</f>
        <v>5000</v>
      </c>
      <c r="C18" s="68"/>
      <c r="I18" s="1"/>
    </row>
    <row r="19" spans="1:9" ht="18" x14ac:dyDescent="0.35">
      <c r="A19" s="61" t="s">
        <v>25</v>
      </c>
      <c r="B19" s="57"/>
      <c r="C19" s="62"/>
      <c r="I19" s="1"/>
    </row>
    <row r="20" spans="1:9" ht="18" x14ac:dyDescent="0.35">
      <c r="A20" s="61" t="s">
        <v>75</v>
      </c>
      <c r="B20" s="63" t="s">
        <v>7</v>
      </c>
      <c r="C20" s="64" t="s">
        <v>8</v>
      </c>
      <c r="I20" s="1"/>
    </row>
    <row r="21" spans="1:9" x14ac:dyDescent="0.3">
      <c r="A21" s="65" t="s">
        <v>26</v>
      </c>
      <c r="B21" s="57">
        <f>B10</f>
        <v>4900</v>
      </c>
      <c r="C21" s="62"/>
      <c r="I21" s="1"/>
    </row>
    <row r="22" spans="1:9" x14ac:dyDescent="0.3">
      <c r="A22" s="65" t="s">
        <v>27</v>
      </c>
      <c r="B22" s="57">
        <v>500</v>
      </c>
      <c r="C22" s="62"/>
      <c r="I22" s="1"/>
    </row>
    <row r="23" spans="1:9" x14ac:dyDescent="0.3">
      <c r="A23" s="66" t="s">
        <v>77</v>
      </c>
      <c r="B23" s="13">
        <f>SUM(B21:B22)</f>
        <v>5400</v>
      </c>
      <c r="C23" s="62"/>
      <c r="I23" s="1"/>
    </row>
    <row r="24" spans="1:9" ht="18" x14ac:dyDescent="0.35">
      <c r="A24" s="61" t="s">
        <v>76</v>
      </c>
      <c r="B24" s="57"/>
      <c r="C24" s="62"/>
      <c r="I24" s="1"/>
    </row>
    <row r="25" spans="1:9" x14ac:dyDescent="0.3">
      <c r="A25" s="65" t="s">
        <v>84</v>
      </c>
      <c r="B25" s="57"/>
      <c r="C25" s="62"/>
      <c r="I25" s="1"/>
    </row>
    <row r="26" spans="1:9" x14ac:dyDescent="0.3">
      <c r="A26" s="65" t="s">
        <v>85</v>
      </c>
      <c r="B26" s="57"/>
      <c r="C26" s="62"/>
      <c r="I26" s="1"/>
    </row>
    <row r="27" spans="1:9" x14ac:dyDescent="0.3">
      <c r="A27" s="65" t="s">
        <v>86</v>
      </c>
      <c r="B27" s="57"/>
      <c r="C27" s="62"/>
      <c r="I27" s="1"/>
    </row>
    <row r="28" spans="1:9" x14ac:dyDescent="0.3">
      <c r="A28" s="66" t="s">
        <v>78</v>
      </c>
      <c r="B28" s="13">
        <f>SUM(B25:B27)</f>
        <v>0</v>
      </c>
      <c r="C28" s="62"/>
      <c r="I28" s="1"/>
    </row>
    <row r="29" spans="1:9" ht="18" x14ac:dyDescent="0.35">
      <c r="A29" s="70" t="s">
        <v>88</v>
      </c>
      <c r="B29" s="87">
        <f>B28+B23</f>
        <v>5400</v>
      </c>
      <c r="C29" s="62"/>
      <c r="I29" s="1"/>
    </row>
    <row r="30" spans="1:9" ht="18.75" thickBot="1" x14ac:dyDescent="0.4">
      <c r="A30" s="67" t="s">
        <v>32</v>
      </c>
      <c r="B30" s="54">
        <f>(B18*12)+B28+B23</f>
        <v>65400</v>
      </c>
      <c r="C30" s="68"/>
      <c r="I30" s="1"/>
    </row>
    <row r="31" spans="1:9" x14ac:dyDescent="0.3">
      <c r="B31" s="11"/>
      <c r="I31" s="1"/>
    </row>
    <row r="32" spans="1:9" ht="17.25" thickBot="1" x14ac:dyDescent="0.35">
      <c r="I32" s="1"/>
    </row>
    <row r="33" spans="1:10" ht="18" x14ac:dyDescent="0.35">
      <c r="A33" s="69" t="s">
        <v>24</v>
      </c>
      <c r="B33" s="59"/>
      <c r="C33" s="60"/>
      <c r="I33" s="1"/>
    </row>
    <row r="34" spans="1:10" ht="18" x14ac:dyDescent="0.35">
      <c r="A34" s="61" t="s">
        <v>23</v>
      </c>
      <c r="B34" s="55"/>
      <c r="C34" s="62"/>
      <c r="I34" s="1"/>
    </row>
    <row r="35" spans="1:10" ht="18" x14ac:dyDescent="0.35">
      <c r="A35" s="61" t="s">
        <v>6</v>
      </c>
      <c r="B35" s="63" t="s">
        <v>7</v>
      </c>
      <c r="C35" s="64" t="s">
        <v>8</v>
      </c>
      <c r="I35" s="1"/>
    </row>
    <row r="36" spans="1:10" x14ac:dyDescent="0.3">
      <c r="A36" s="65" t="s">
        <v>14</v>
      </c>
      <c r="B36" s="57">
        <v>1800</v>
      </c>
      <c r="C36" s="62" t="s">
        <v>94</v>
      </c>
      <c r="I36" s="1"/>
      <c r="J36" s="3"/>
    </row>
    <row r="37" spans="1:10" x14ac:dyDescent="0.3">
      <c r="A37" s="65" t="s">
        <v>95</v>
      </c>
      <c r="B37" s="57">
        <v>120</v>
      </c>
      <c r="C37" s="62"/>
      <c r="I37" s="1"/>
      <c r="J37" s="3"/>
    </row>
    <row r="38" spans="1:10" x14ac:dyDescent="0.3">
      <c r="A38" s="65" t="s">
        <v>4</v>
      </c>
      <c r="B38" s="57">
        <v>400</v>
      </c>
      <c r="C38" s="62"/>
      <c r="I38" s="1"/>
      <c r="J38" s="3"/>
    </row>
    <row r="39" spans="1:10" x14ac:dyDescent="0.3">
      <c r="A39" s="65" t="s">
        <v>3</v>
      </c>
      <c r="B39" s="57">
        <v>390</v>
      </c>
      <c r="C39" s="62"/>
      <c r="I39" s="1"/>
      <c r="J39" s="3"/>
    </row>
    <row r="40" spans="1:10" x14ac:dyDescent="0.3">
      <c r="A40" s="65" t="s">
        <v>5</v>
      </c>
      <c r="B40" s="57">
        <v>700</v>
      </c>
      <c r="C40" s="62"/>
      <c r="I40" s="1"/>
      <c r="J40" s="3"/>
    </row>
    <row r="41" spans="1:10" x14ac:dyDescent="0.3">
      <c r="A41" s="65" t="s">
        <v>45</v>
      </c>
      <c r="B41" s="57"/>
      <c r="C41" s="62"/>
      <c r="I41" s="1"/>
      <c r="J41" s="3"/>
    </row>
    <row r="42" spans="1:10" ht="33" x14ac:dyDescent="0.3">
      <c r="A42" s="88" t="s">
        <v>99</v>
      </c>
      <c r="B42" s="57">
        <v>230</v>
      </c>
      <c r="C42" s="62"/>
      <c r="I42" s="1"/>
      <c r="J42" s="3"/>
    </row>
    <row r="43" spans="1:10" x14ac:dyDescent="0.3">
      <c r="A43" s="65" t="s">
        <v>46</v>
      </c>
      <c r="B43" s="57">
        <v>150</v>
      </c>
      <c r="C43" s="62"/>
      <c r="I43" s="1"/>
      <c r="J43" s="3"/>
    </row>
    <row r="44" spans="1:10" x14ac:dyDescent="0.3">
      <c r="A44" s="65" t="s">
        <v>47</v>
      </c>
      <c r="B44" s="57">
        <v>110</v>
      </c>
      <c r="C44" s="62"/>
      <c r="I44" s="1"/>
      <c r="J44" s="3"/>
    </row>
    <row r="45" spans="1:10" x14ac:dyDescent="0.3">
      <c r="A45" s="65" t="s">
        <v>96</v>
      </c>
      <c r="B45" s="57"/>
      <c r="C45" s="62"/>
      <c r="I45" s="1"/>
      <c r="J45" s="3"/>
    </row>
    <row r="46" spans="1:10" x14ac:dyDescent="0.3">
      <c r="A46" s="65" t="s">
        <v>17</v>
      </c>
      <c r="B46" s="57">
        <v>55</v>
      </c>
      <c r="C46" s="62"/>
      <c r="I46" s="1"/>
      <c r="J46" s="3"/>
    </row>
    <row r="47" spans="1:10" x14ac:dyDescent="0.3">
      <c r="A47" s="65" t="s">
        <v>19</v>
      </c>
      <c r="B47" s="57">
        <v>210</v>
      </c>
      <c r="C47" s="62" t="s">
        <v>97</v>
      </c>
      <c r="I47" s="2"/>
      <c r="J47" s="3"/>
    </row>
    <row r="48" spans="1:10" ht="18" x14ac:dyDescent="0.35">
      <c r="A48" s="70" t="s">
        <v>87</v>
      </c>
      <c r="B48" s="48">
        <f>SUM(B36:B47)</f>
        <v>4165</v>
      </c>
      <c r="C48" s="62"/>
      <c r="I48" s="1"/>
      <c r="J48" s="3"/>
    </row>
    <row r="49" spans="1:10" ht="18" x14ac:dyDescent="0.35">
      <c r="A49" s="61" t="s">
        <v>25</v>
      </c>
      <c r="B49" s="57"/>
      <c r="C49" s="62"/>
      <c r="I49" s="1"/>
      <c r="J49" s="3"/>
    </row>
    <row r="50" spans="1:10" ht="18" x14ac:dyDescent="0.35">
      <c r="A50" s="61" t="s">
        <v>6</v>
      </c>
      <c r="B50" s="63" t="s">
        <v>7</v>
      </c>
      <c r="C50" s="64" t="s">
        <v>8</v>
      </c>
      <c r="I50" s="1"/>
    </row>
    <row r="51" spans="1:10" ht="18" x14ac:dyDescent="0.35">
      <c r="A51" s="65" t="s">
        <v>11</v>
      </c>
      <c r="B51" s="63"/>
      <c r="C51" s="64"/>
      <c r="I51" s="1"/>
    </row>
    <row r="52" spans="1:10" ht="18" x14ac:dyDescent="0.35">
      <c r="A52" s="65" t="s">
        <v>10</v>
      </c>
      <c r="B52" s="63"/>
      <c r="C52" s="64"/>
      <c r="I52" s="1"/>
    </row>
    <row r="53" spans="1:10" ht="18" x14ac:dyDescent="0.35">
      <c r="A53" s="65" t="s">
        <v>41</v>
      </c>
      <c r="B53" s="57">
        <v>3400</v>
      </c>
      <c r="C53" s="64"/>
      <c r="I53" s="1"/>
    </row>
    <row r="54" spans="1:10" x14ac:dyDescent="0.3">
      <c r="A54" s="65" t="s">
        <v>29</v>
      </c>
      <c r="B54" s="57">
        <v>1200</v>
      </c>
      <c r="C54" s="62"/>
    </row>
    <row r="55" spans="1:10" x14ac:dyDescent="0.3">
      <c r="A55" s="65" t="s">
        <v>18</v>
      </c>
      <c r="B55" s="57"/>
      <c r="C55" s="62"/>
    </row>
    <row r="56" spans="1:10" x14ac:dyDescent="0.3">
      <c r="A56" s="65" t="s">
        <v>30</v>
      </c>
      <c r="B56" s="57">
        <v>550</v>
      </c>
      <c r="C56" s="62"/>
    </row>
    <row r="57" spans="1:10" x14ac:dyDescent="0.3">
      <c r="A57" s="65" t="s">
        <v>31</v>
      </c>
      <c r="B57" s="57"/>
      <c r="C57" s="62"/>
    </row>
    <row r="58" spans="1:10" x14ac:dyDescent="0.3">
      <c r="A58" s="65" t="s">
        <v>28</v>
      </c>
      <c r="B58" s="57"/>
      <c r="C58" s="62"/>
    </row>
    <row r="59" spans="1:10" ht="18" x14ac:dyDescent="0.35">
      <c r="A59" s="70" t="s">
        <v>88</v>
      </c>
      <c r="B59" s="48">
        <f>SUM(B51:B58)</f>
        <v>5150</v>
      </c>
      <c r="C59" s="62"/>
    </row>
    <row r="60" spans="1:10" ht="18.75" thickBot="1" x14ac:dyDescent="0.4">
      <c r="A60" s="67" t="s">
        <v>32</v>
      </c>
      <c r="B60" s="54">
        <f>(B48*12)+B59</f>
        <v>55130</v>
      </c>
      <c r="C60" s="68"/>
    </row>
  </sheetData>
  <conditionalFormatting sqref="B3">
    <cfRule type="cellIs" dxfId="1" priority="1" stopIfTrue="1" operator="lessThan">
      <formula>0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E75B1-C95F-4ABE-A75A-11A1EBD15DE0}">
  <dimension ref="A1:G44"/>
  <sheetViews>
    <sheetView topLeftCell="A10" workbookViewId="0">
      <selection activeCell="E23" sqref="E23"/>
    </sheetView>
  </sheetViews>
  <sheetFormatPr baseColWidth="10" defaultColWidth="9.140625" defaultRowHeight="16.5" x14ac:dyDescent="0.3"/>
  <cols>
    <col min="1" max="1" width="36.140625" style="4" customWidth="1"/>
    <col min="2" max="2" width="20.5703125" style="4" bestFit="1" customWidth="1"/>
    <col min="3" max="3" width="3.28515625" style="4" customWidth="1"/>
    <col min="4" max="4" width="34.7109375" style="4" customWidth="1"/>
    <col min="5" max="5" width="22.140625" style="4" customWidth="1"/>
    <col min="6" max="16384" width="9.140625" style="4"/>
  </cols>
  <sheetData>
    <row r="1" spans="1:7" ht="24.75" x14ac:dyDescent="0.5">
      <c r="A1" s="15" t="s">
        <v>60</v>
      </c>
      <c r="B1" s="15"/>
      <c r="C1" s="15"/>
      <c r="D1" s="15"/>
      <c r="E1" s="15"/>
    </row>
    <row r="3" spans="1:7" ht="19.5" x14ac:dyDescent="0.4">
      <c r="A3" s="38" t="s">
        <v>35</v>
      </c>
      <c r="B3" s="39">
        <f>E23</f>
        <v>64000</v>
      </c>
      <c r="C3" s="40"/>
      <c r="D3" s="40"/>
      <c r="E3" s="41">
        <f ca="1">TODAY()</f>
        <v>45149</v>
      </c>
    </row>
    <row r="6" spans="1:7" ht="18" x14ac:dyDescent="0.35">
      <c r="A6" s="27" t="s">
        <v>61</v>
      </c>
      <c r="B6" s="27"/>
      <c r="D6" s="27" t="s">
        <v>62</v>
      </c>
      <c r="E6" s="27"/>
    </row>
    <row r="8" spans="1:7" ht="18" x14ac:dyDescent="0.35">
      <c r="B8" s="72" t="s">
        <v>7</v>
      </c>
      <c r="D8" s="24"/>
      <c r="E8" s="73" t="s">
        <v>7</v>
      </c>
    </row>
    <row r="9" spans="1:7" ht="18" x14ac:dyDescent="0.35">
      <c r="A9" s="42" t="s">
        <v>48</v>
      </c>
      <c r="B9" s="43">
        <f>SUM(B10:B15)</f>
        <v>10600</v>
      </c>
      <c r="D9" s="42" t="s">
        <v>64</v>
      </c>
      <c r="E9" s="43">
        <f>SUM(E10:E11)</f>
        <v>4500</v>
      </c>
    </row>
    <row r="10" spans="1:7" x14ac:dyDescent="0.3">
      <c r="A10" s="16" t="s">
        <v>0</v>
      </c>
      <c r="B10" s="32">
        <v>1700</v>
      </c>
      <c r="D10" s="25" t="s">
        <v>67</v>
      </c>
      <c r="E10" s="32">
        <v>4500</v>
      </c>
      <c r="G10" s="14"/>
    </row>
    <row r="11" spans="1:7" x14ac:dyDescent="0.3">
      <c r="A11" s="17" t="s">
        <v>1</v>
      </c>
      <c r="B11" s="33">
        <v>8900</v>
      </c>
      <c r="D11" s="26" t="s">
        <v>66</v>
      </c>
      <c r="E11" s="33"/>
      <c r="G11" s="14"/>
    </row>
    <row r="12" spans="1:7" ht="18" x14ac:dyDescent="0.35">
      <c r="A12" s="17" t="s">
        <v>2</v>
      </c>
      <c r="B12" s="33"/>
      <c r="D12" s="44" t="s">
        <v>69</v>
      </c>
      <c r="E12" s="45">
        <f>SUM(E13:E18)</f>
        <v>0</v>
      </c>
    </row>
    <row r="13" spans="1:7" x14ac:dyDescent="0.3">
      <c r="A13" s="17" t="s">
        <v>38</v>
      </c>
      <c r="B13" s="33"/>
      <c r="D13" s="25" t="s">
        <v>43</v>
      </c>
      <c r="E13" s="31"/>
    </row>
    <row r="14" spans="1:7" x14ac:dyDescent="0.3">
      <c r="A14" s="17" t="s">
        <v>54</v>
      </c>
      <c r="B14" s="33"/>
      <c r="D14" s="26" t="s">
        <v>98</v>
      </c>
      <c r="E14" s="31"/>
    </row>
    <row r="15" spans="1:7" x14ac:dyDescent="0.3">
      <c r="A15" s="17" t="s">
        <v>55</v>
      </c>
      <c r="B15" s="33"/>
      <c r="D15" s="25" t="s">
        <v>16</v>
      </c>
      <c r="E15" s="31"/>
    </row>
    <row r="16" spans="1:7" ht="18" x14ac:dyDescent="0.35">
      <c r="A16" s="44" t="s">
        <v>52</v>
      </c>
      <c r="B16" s="45">
        <f>SUM(B17:B20)</f>
        <v>0</v>
      </c>
      <c r="D16" s="26" t="s">
        <v>15</v>
      </c>
      <c r="E16" s="31"/>
    </row>
    <row r="17" spans="1:5" x14ac:dyDescent="0.3">
      <c r="A17" s="16" t="s">
        <v>40</v>
      </c>
      <c r="B17" s="33"/>
      <c r="D17" s="25" t="s">
        <v>44</v>
      </c>
      <c r="E17" s="31"/>
    </row>
    <row r="18" spans="1:5" x14ac:dyDescent="0.3">
      <c r="A18" s="17" t="s">
        <v>98</v>
      </c>
      <c r="B18" s="33"/>
      <c r="D18" s="26" t="s">
        <v>68</v>
      </c>
      <c r="E18" s="31"/>
    </row>
    <row r="19" spans="1:5" ht="18" x14ac:dyDescent="0.35">
      <c r="A19" s="17" t="s">
        <v>51</v>
      </c>
      <c r="B19" s="33"/>
      <c r="D19" s="44" t="s">
        <v>63</v>
      </c>
      <c r="E19" s="45">
        <f>SUM(E20:E21)</f>
        <v>0</v>
      </c>
    </row>
    <row r="20" spans="1:5" x14ac:dyDescent="0.3">
      <c r="A20" s="23" t="s">
        <v>37</v>
      </c>
      <c r="B20" s="31"/>
      <c r="D20" s="25" t="s">
        <v>70</v>
      </c>
      <c r="E20" s="36"/>
    </row>
    <row r="21" spans="1:5" x14ac:dyDescent="0.3">
      <c r="A21" s="23" t="s">
        <v>53</v>
      </c>
      <c r="B21" s="31"/>
      <c r="D21" s="26"/>
      <c r="E21" s="36"/>
    </row>
    <row r="22" spans="1:5" x14ac:dyDescent="0.3">
      <c r="A22" s="23" t="s">
        <v>39</v>
      </c>
      <c r="B22" s="31"/>
      <c r="D22" s="26"/>
      <c r="E22" s="36"/>
    </row>
    <row r="23" spans="1:5" ht="18" x14ac:dyDescent="0.35">
      <c r="A23" s="42" t="s">
        <v>49</v>
      </c>
      <c r="B23" s="43">
        <f>SUM(B24:B25)</f>
        <v>0</v>
      </c>
      <c r="D23" s="44" t="s">
        <v>65</v>
      </c>
      <c r="E23" s="45">
        <f>B31-E12-E9-E19</f>
        <v>64000</v>
      </c>
    </row>
    <row r="24" spans="1:5" x14ac:dyDescent="0.3">
      <c r="A24" s="16" t="s">
        <v>57</v>
      </c>
      <c r="B24" s="32"/>
      <c r="D24" s="26"/>
      <c r="E24" s="29"/>
    </row>
    <row r="25" spans="1:5" x14ac:dyDescent="0.3">
      <c r="A25" s="17" t="s">
        <v>56</v>
      </c>
      <c r="B25" s="33"/>
      <c r="D25" s="26"/>
      <c r="E25" s="30"/>
    </row>
    <row r="26" spans="1:5" ht="18" x14ac:dyDescent="0.35">
      <c r="A26" s="42" t="s">
        <v>50</v>
      </c>
      <c r="B26" s="43">
        <f>SUM(B27:B30)</f>
        <v>57900</v>
      </c>
      <c r="D26" s="28"/>
      <c r="E26" s="37"/>
    </row>
    <row r="27" spans="1:5" x14ac:dyDescent="0.3">
      <c r="A27" s="23" t="s">
        <v>59</v>
      </c>
      <c r="B27" s="31"/>
      <c r="D27" s="35"/>
      <c r="E27" s="36"/>
    </row>
    <row r="28" spans="1:5" x14ac:dyDescent="0.3">
      <c r="A28" s="23" t="s">
        <v>41</v>
      </c>
      <c r="B28" s="31">
        <v>12900</v>
      </c>
      <c r="D28" s="35"/>
      <c r="E28" s="36"/>
    </row>
    <row r="29" spans="1:5" x14ac:dyDescent="0.3">
      <c r="A29" s="23" t="s">
        <v>42</v>
      </c>
      <c r="B29" s="31">
        <v>45000</v>
      </c>
      <c r="D29" s="35"/>
      <c r="E29" s="36"/>
    </row>
    <row r="30" spans="1:5" ht="33.75" thickBot="1" x14ac:dyDescent="0.35">
      <c r="A30" s="23" t="s">
        <v>58</v>
      </c>
      <c r="B30" s="31"/>
      <c r="D30" s="35"/>
      <c r="E30" s="36"/>
    </row>
    <row r="31" spans="1:5" ht="18.75" thickTop="1" x14ac:dyDescent="0.35">
      <c r="A31" s="42" t="s">
        <v>72</v>
      </c>
      <c r="B31" s="46">
        <f>B23+B16+B9+B26</f>
        <v>68500</v>
      </c>
      <c r="D31" s="42" t="s">
        <v>73</v>
      </c>
      <c r="E31" s="46">
        <f>SUM(E9,E12,E19,E23)</f>
        <v>68500</v>
      </c>
    </row>
    <row r="32" spans="1:5" x14ac:dyDescent="0.3">
      <c r="D32" s="17"/>
      <c r="E32" s="18"/>
    </row>
    <row r="33" spans="2:5" x14ac:dyDescent="0.3">
      <c r="D33" s="17"/>
      <c r="E33" s="18"/>
    </row>
    <row r="34" spans="2:5" x14ac:dyDescent="0.3">
      <c r="D34" s="17"/>
      <c r="E34" s="18"/>
    </row>
    <row r="35" spans="2:5" x14ac:dyDescent="0.3">
      <c r="D35" s="17"/>
      <c r="E35" s="18"/>
    </row>
    <row r="38" spans="2:5" ht="17.25" x14ac:dyDescent="0.35">
      <c r="C38" s="19"/>
    </row>
    <row r="43" spans="2:5" x14ac:dyDescent="0.3">
      <c r="B43" s="20"/>
    </row>
    <row r="44" spans="2:5" x14ac:dyDescent="0.3">
      <c r="B44" s="20"/>
    </row>
  </sheetData>
  <mergeCells count="3">
    <mergeCell ref="A1:E1"/>
    <mergeCell ref="A6:B6"/>
    <mergeCell ref="D6:E6"/>
  </mergeCells>
  <conditionalFormatting sqref="B3">
    <cfRule type="cellIs" dxfId="0" priority="1" stopIfTrue="1" operator="lessThan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Cockpit</vt:lpstr>
      <vt:lpstr>Einkommensübersicht</vt:lpstr>
      <vt:lpstr>Bilanz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</dc:creator>
  <cp:lastModifiedBy>her</cp:lastModifiedBy>
  <dcterms:created xsi:type="dcterms:W3CDTF">2023-08-07T13:52:15Z</dcterms:created>
  <dcterms:modified xsi:type="dcterms:W3CDTF">2023-08-11T06:35:13Z</dcterms:modified>
</cp:coreProperties>
</file>